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<sst xmlns="http://schemas.openxmlformats.org/spreadsheetml/2006/main" count="142" uniqueCount="76">
  <si>
    <t>ANNO 2011 CALCOLO PRODUTTIVITA'</t>
  </si>
  <si>
    <t>cognome nome</t>
  </si>
  <si>
    <t>AREA</t>
  </si>
  <si>
    <t>SETTORE</t>
  </si>
  <si>
    <t>funzione servizio</t>
  </si>
  <si>
    <t>PROFILO PROFESSIONALE</t>
  </si>
  <si>
    <t>giorni presenti nell'anno 2011</t>
  </si>
  <si>
    <t>coefficiente 5,14 - 36/7</t>
  </si>
  <si>
    <t>presenza convenzionale (Pc)</t>
  </si>
  <si>
    <t>Valutazione individuale espressa massima per la categoria</t>
  </si>
  <si>
    <t xml:space="preserve">Valutazione individuale </t>
  </si>
  <si>
    <t>punteggio totale</t>
  </si>
  <si>
    <t xml:space="preserve"> giorni assenza</t>
  </si>
  <si>
    <t>festività 2011</t>
  </si>
  <si>
    <t>assenza (As)</t>
  </si>
  <si>
    <t>presenza (Pr)</t>
  </si>
  <si>
    <t>valutazione (Vi)</t>
  </si>
  <si>
    <t>scala parametrale (Sp)</t>
  </si>
  <si>
    <t>quota individuale = Pr*Vi*Sp</t>
  </si>
  <si>
    <t>imp. Prod.spettante</t>
  </si>
  <si>
    <t>FINOCCHIO ANTONIETTA</t>
  </si>
  <si>
    <t>I</t>
  </si>
  <si>
    <t>Amministrativo</t>
  </si>
  <si>
    <t>Collaboratrice</t>
  </si>
  <si>
    <t>Collaboratore</t>
  </si>
  <si>
    <t>B1 part time</t>
  </si>
  <si>
    <t>PACCUSSE FRANCESCO</t>
  </si>
  <si>
    <t>IV</t>
  </si>
  <si>
    <t>Lavori Pubblici</t>
  </si>
  <si>
    <t>CANTONIERE NECROFORO</t>
  </si>
  <si>
    <t>Esecutore</t>
  </si>
  <si>
    <t>PIATTELLA ELISABETTA</t>
  </si>
  <si>
    <t>CUOCA</t>
  </si>
  <si>
    <t>PITTORI SANDRO</t>
  </si>
  <si>
    <t>CANTONIERE</t>
  </si>
  <si>
    <t>B3</t>
  </si>
  <si>
    <t xml:space="preserve">ARGALIA CLAUDIA </t>
  </si>
  <si>
    <t>B4 PEO</t>
  </si>
  <si>
    <t>D'AMICO ANNUNZIATA</t>
  </si>
  <si>
    <t>PIERSANTI SAVINO</t>
  </si>
  <si>
    <t>CERESOLI GIUSEPPE</t>
  </si>
  <si>
    <t>AUTISTA</t>
  </si>
  <si>
    <t>CHIODI DORIANO</t>
  </si>
  <si>
    <t xml:space="preserve">AUTISTA   </t>
  </si>
  <si>
    <t>MASTROLORENZI ANDREA</t>
  </si>
  <si>
    <t xml:space="preserve">CANTONIERE FONTANIERE                                    </t>
  </si>
  <si>
    <t>SOVERCHIA FLAUDIO</t>
  </si>
  <si>
    <t>B6</t>
  </si>
  <si>
    <t>NOCELLI TERENZIO</t>
  </si>
  <si>
    <t>CIATTAGLIA MAURIZIO</t>
  </si>
  <si>
    <t>TEC. LL.PP E SISMA</t>
  </si>
  <si>
    <t>Istruttore</t>
  </si>
  <si>
    <t xml:space="preserve">MANCINI BEATRICE </t>
  </si>
  <si>
    <t xml:space="preserve">SEGRET. PROTOCOLLO </t>
  </si>
  <si>
    <t>BONCI DANIELA</t>
  </si>
  <si>
    <t>SEGRET. COMMERCIO ELETTORALE</t>
  </si>
  <si>
    <t>CAROTTI MARIA LUISA</t>
  </si>
  <si>
    <t>AGENTE DI POLIZIA MUNICIPALE</t>
  </si>
  <si>
    <t>C3</t>
  </si>
  <si>
    <t xml:space="preserve">BERTONI LUCIANO </t>
  </si>
  <si>
    <t>CERESOLI GIANNINA</t>
  </si>
  <si>
    <t>II</t>
  </si>
  <si>
    <t>Finanziario</t>
  </si>
  <si>
    <t>RAGIONERIA AGGIUNTA</t>
  </si>
  <si>
    <t>C4</t>
  </si>
  <si>
    <t>SPARAPANI GABRIELLA</t>
  </si>
  <si>
    <t>RAGIONERIA (dal 15/11/2007)</t>
  </si>
  <si>
    <t>VINCENZETTI VALENTINA</t>
  </si>
  <si>
    <t>ISTRUTTORE DIRETTIVO</t>
  </si>
  <si>
    <t>Istruttore Direttivo</t>
  </si>
  <si>
    <t>CATEG. al 31/12/2011</t>
  </si>
  <si>
    <t>D2</t>
  </si>
  <si>
    <t>B5 PEO</t>
  </si>
  <si>
    <t>B7</t>
  </si>
  <si>
    <t>C5</t>
  </si>
  <si>
    <t>D4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</si>
</sst>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6">
    <font>
      <sz val="10"/>
      <name val="Arial"/>
      <family val="0"/>
    </font>
    <font>
      <sz val="14"/>
      <name val="Arial"/>
      <family val="0"/>
    </font>
    <font>
      <sz val="2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0"/>
    </font>
    <font>
      <sz val="14"/>
      <color indexed="12"/>
      <name val="Arial"/>
      <family val="0"/>
    </font>
    <font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H1">
      <selection activeCell="G4" sqref="G4"/>
    </sheetView>
  </sheetViews>
  <sheetFormatPr defaultColWidth="9.140625" defaultRowHeight="12.75"/>
  <cols>
    <col min="1" max="1" width="32.140625" style="35" bestFit="1" customWidth="1"/>
    <col min="2" max="2" width="8.8515625" style="36" customWidth="1"/>
    <col min="3" max="3" width="19.140625" style="37" customWidth="1"/>
    <col min="4" max="4" width="28.57421875" style="38" customWidth="1"/>
    <col min="5" max="5" width="20.00390625" style="0" customWidth="1"/>
    <col min="6" max="6" width="11.57421875" style="6" customWidth="1"/>
    <col min="7" max="7" width="15.00390625" style="4" customWidth="1"/>
    <col min="8" max="8" width="12.00390625" style="5" customWidth="1"/>
    <col min="9" max="9" width="14.28125" style="6" customWidth="1"/>
    <col min="10" max="10" width="12.28125" style="7" hidden="1" customWidth="1"/>
    <col min="11" max="11" width="13.7109375" style="5" hidden="1" customWidth="1"/>
    <col min="12" max="12" width="11.28125" style="40" hidden="1" customWidth="1"/>
    <col min="13" max="13" width="9.140625" style="6" customWidth="1"/>
    <col min="14" max="14" width="8.421875" style="6" customWidth="1"/>
    <col min="15" max="15" width="12.00390625" style="5" customWidth="1"/>
    <col min="16" max="17" width="9.140625" style="9" customWidth="1"/>
    <col min="19" max="19" width="10.7109375" style="6" customWidth="1"/>
    <col min="20" max="20" width="12.00390625" style="0" bestFit="1" customWidth="1"/>
    <col min="21" max="21" width="10.140625" style="0" customWidth="1"/>
    <col min="22" max="22" width="10.421875" style="0" customWidth="1"/>
  </cols>
  <sheetData>
    <row r="1" spans="1:12" ht="25.5">
      <c r="A1" s="1"/>
      <c r="B1" s="2"/>
      <c r="C1" s="42" t="s">
        <v>0</v>
      </c>
      <c r="D1" s="42"/>
      <c r="E1" s="42"/>
      <c r="F1" s="3"/>
      <c r="L1" s="8"/>
    </row>
    <row r="2" spans="1:21" ht="47.25" customHeight="1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0" t="s">
        <v>70</v>
      </c>
      <c r="G2" s="13" t="s">
        <v>6</v>
      </c>
      <c r="H2" s="14" t="s">
        <v>7</v>
      </c>
      <c r="I2" s="15" t="s">
        <v>8</v>
      </c>
      <c r="J2" s="16" t="s">
        <v>9</v>
      </c>
      <c r="K2" s="17" t="s">
        <v>10</v>
      </c>
      <c r="L2" s="18" t="s">
        <v>11</v>
      </c>
      <c r="M2" s="15" t="s">
        <v>12</v>
      </c>
      <c r="N2" s="15" t="s">
        <v>13</v>
      </c>
      <c r="O2" s="14" t="s">
        <v>7</v>
      </c>
      <c r="P2" s="19" t="s">
        <v>14</v>
      </c>
      <c r="Q2" s="19" t="s">
        <v>15</v>
      </c>
      <c r="R2" s="15" t="s">
        <v>16</v>
      </c>
      <c r="S2" s="15" t="s">
        <v>17</v>
      </c>
      <c r="T2" s="15" t="s">
        <v>18</v>
      </c>
      <c r="U2" s="15" t="s">
        <v>19</v>
      </c>
    </row>
    <row r="3" spans="1:21" ht="18.75">
      <c r="A3" s="20" t="s">
        <v>20</v>
      </c>
      <c r="B3" s="21" t="s">
        <v>21</v>
      </c>
      <c r="C3" s="22" t="s">
        <v>22</v>
      </c>
      <c r="D3" s="23" t="s">
        <v>23</v>
      </c>
      <c r="E3" s="23" t="s">
        <v>24</v>
      </c>
      <c r="F3" s="24" t="s">
        <v>25</v>
      </c>
      <c r="G3" s="25">
        <v>184</v>
      </c>
      <c r="H3" s="26">
        <v>5.14</v>
      </c>
      <c r="I3" s="27">
        <f>G3*H3</f>
        <v>945.76</v>
      </c>
      <c r="J3" s="28">
        <v>30</v>
      </c>
      <c r="K3" s="29">
        <f>J3*I3/100</f>
        <v>283.728</v>
      </c>
      <c r="L3" s="30" t="e">
        <f>K3+#REF!+#REF!</f>
        <v>#REF!</v>
      </c>
      <c r="M3" s="31">
        <v>0</v>
      </c>
      <c r="N3" s="31">
        <v>30</v>
      </c>
      <c r="O3" s="26">
        <v>5.14</v>
      </c>
      <c r="P3" s="32">
        <f>(M3+N3)*O3</f>
        <v>154.2</v>
      </c>
      <c r="Q3" s="32">
        <f>I3-P3</f>
        <v>791.56</v>
      </c>
      <c r="R3" s="33">
        <v>73</v>
      </c>
      <c r="S3" s="27">
        <v>2.05</v>
      </c>
      <c r="T3" s="33">
        <f>Q3*R3*S3</f>
        <v>118456.95399999998</v>
      </c>
      <c r="U3" s="34">
        <f>V$30/V$28*T3</f>
        <v>157.77253094728755</v>
      </c>
    </row>
    <row r="4" spans="1:21" ht="18.75">
      <c r="A4" s="12" t="s">
        <v>26</v>
      </c>
      <c r="B4" s="21" t="s">
        <v>27</v>
      </c>
      <c r="C4" s="22" t="s">
        <v>28</v>
      </c>
      <c r="D4" s="23" t="s">
        <v>29</v>
      </c>
      <c r="E4" s="23" t="s">
        <v>30</v>
      </c>
      <c r="F4" s="24" t="s">
        <v>35</v>
      </c>
      <c r="G4" s="25">
        <v>365</v>
      </c>
      <c r="H4" s="26">
        <v>5.14</v>
      </c>
      <c r="I4" s="27">
        <f>G4*H4</f>
        <v>1876.1</v>
      </c>
      <c r="J4" s="28">
        <v>30</v>
      </c>
      <c r="K4" s="29">
        <f>J4*I4/100</f>
        <v>562.83</v>
      </c>
      <c r="L4" s="30" t="e">
        <f>K4+#REF!+#REF!</f>
        <v>#REF!</v>
      </c>
      <c r="M4" s="31">
        <v>1</v>
      </c>
      <c r="N4" s="31">
        <v>61</v>
      </c>
      <c r="O4" s="26">
        <v>5.14</v>
      </c>
      <c r="P4" s="32">
        <f>(M4+N4)*O4</f>
        <v>318.68</v>
      </c>
      <c r="Q4" s="32">
        <f>I4-P4</f>
        <v>1557.4199999999998</v>
      </c>
      <c r="R4" s="33">
        <v>74</v>
      </c>
      <c r="S4" s="27">
        <v>2.05</v>
      </c>
      <c r="T4" s="33">
        <f>Q4*R4*S4</f>
        <v>236260.61399999994</v>
      </c>
      <c r="U4" s="34">
        <f>V$30/V$28*T4</f>
        <v>314.674941193745</v>
      </c>
    </row>
    <row r="5" spans="1:21" ht="9.75" customHeight="1">
      <c r="A5" s="12"/>
      <c r="B5" s="21"/>
      <c r="C5" s="22"/>
      <c r="D5" s="23"/>
      <c r="E5" s="23"/>
      <c r="F5" s="24"/>
      <c r="G5" s="25"/>
      <c r="H5" s="26"/>
      <c r="I5" s="27"/>
      <c r="J5" s="28"/>
      <c r="K5" s="29"/>
      <c r="L5" s="30"/>
      <c r="M5" s="31"/>
      <c r="N5" s="31"/>
      <c r="O5" s="26"/>
      <c r="P5" s="32"/>
      <c r="Q5" s="32"/>
      <c r="R5" s="33"/>
      <c r="S5" s="27"/>
      <c r="T5" s="33"/>
      <c r="U5" s="33"/>
    </row>
    <row r="6" spans="1:21" ht="18.75">
      <c r="A6" s="12" t="s">
        <v>31</v>
      </c>
      <c r="B6" s="21" t="s">
        <v>21</v>
      </c>
      <c r="C6" s="22" t="s">
        <v>22</v>
      </c>
      <c r="D6" s="23" t="s">
        <v>32</v>
      </c>
      <c r="E6" s="23" t="s">
        <v>30</v>
      </c>
      <c r="F6" s="24" t="s">
        <v>37</v>
      </c>
      <c r="G6" s="25">
        <v>365</v>
      </c>
      <c r="H6" s="26">
        <v>5.14</v>
      </c>
      <c r="I6" s="27">
        <f>G6*H6</f>
        <v>1876.1</v>
      </c>
      <c r="J6" s="28">
        <v>40</v>
      </c>
      <c r="K6" s="29">
        <f>J6*I6/100</f>
        <v>750.44</v>
      </c>
      <c r="L6" s="30" t="e">
        <f>K6+#REF!+#REF!</f>
        <v>#REF!</v>
      </c>
      <c r="M6" s="31">
        <v>0</v>
      </c>
      <c r="N6" s="31">
        <v>61</v>
      </c>
      <c r="O6" s="26">
        <v>5.14</v>
      </c>
      <c r="P6" s="32">
        <f>(M6+N6)*O6</f>
        <v>313.53999999999996</v>
      </c>
      <c r="Q6" s="32">
        <f aca="true" t="shared" si="0" ref="Q6:Q30">I6-P6</f>
        <v>1562.56</v>
      </c>
      <c r="R6" s="33">
        <v>74</v>
      </c>
      <c r="S6" s="27">
        <v>2.05</v>
      </c>
      <c r="T6" s="33">
        <f>Q6*R6*S6</f>
        <v>237040.35199999998</v>
      </c>
      <c r="U6" s="34">
        <f>V$30/V$28*T6</f>
        <v>315.71347235280035</v>
      </c>
    </row>
    <row r="7" spans="1:21" ht="18.75">
      <c r="A7" s="12" t="s">
        <v>33</v>
      </c>
      <c r="B7" s="21" t="s">
        <v>27</v>
      </c>
      <c r="C7" s="22" t="s">
        <v>28</v>
      </c>
      <c r="D7" s="23" t="s">
        <v>34</v>
      </c>
      <c r="E7" s="23" t="s">
        <v>30</v>
      </c>
      <c r="F7" s="24" t="s">
        <v>35</v>
      </c>
      <c r="G7" s="25">
        <v>365</v>
      </c>
      <c r="H7" s="26">
        <v>5.14</v>
      </c>
      <c r="I7" s="27">
        <f>G7*H7</f>
        <v>1876.1</v>
      </c>
      <c r="J7" s="28"/>
      <c r="K7" s="29"/>
      <c r="L7" s="30"/>
      <c r="M7" s="31">
        <v>0</v>
      </c>
      <c r="N7" s="31">
        <v>61</v>
      </c>
      <c r="O7" s="26">
        <v>5.14</v>
      </c>
      <c r="P7" s="32">
        <f>(M7+N7)*O7</f>
        <v>313.53999999999996</v>
      </c>
      <c r="Q7" s="32">
        <f t="shared" si="0"/>
        <v>1562.56</v>
      </c>
      <c r="R7" s="33">
        <v>74</v>
      </c>
      <c r="S7" s="27">
        <v>2.05</v>
      </c>
      <c r="T7" s="33">
        <f>Q7*R7*S7</f>
        <v>237040.35199999998</v>
      </c>
      <c r="U7" s="34">
        <f>V$30/V$28*T7</f>
        <v>315.71347235280035</v>
      </c>
    </row>
    <row r="8" spans="1:21" ht="9.75" customHeight="1">
      <c r="A8" s="12"/>
      <c r="B8" s="21"/>
      <c r="C8" s="22"/>
      <c r="D8" s="23"/>
      <c r="E8" s="23"/>
      <c r="F8" s="24"/>
      <c r="G8" s="25"/>
      <c r="H8" s="26"/>
      <c r="I8" s="27"/>
      <c r="J8" s="28"/>
      <c r="K8" s="29"/>
      <c r="L8" s="30"/>
      <c r="M8" s="31"/>
      <c r="N8" s="31"/>
      <c r="O8" s="26"/>
      <c r="P8" s="32"/>
      <c r="Q8" s="32"/>
      <c r="R8" s="33"/>
      <c r="S8" s="27"/>
      <c r="T8" s="33"/>
      <c r="U8" s="33"/>
    </row>
    <row r="9" spans="1:21" ht="18.75">
      <c r="A9" s="12" t="s">
        <v>36</v>
      </c>
      <c r="B9" s="21" t="s">
        <v>21</v>
      </c>
      <c r="C9" s="22" t="s">
        <v>22</v>
      </c>
      <c r="D9" s="23" t="s">
        <v>32</v>
      </c>
      <c r="E9" s="23" t="s">
        <v>24</v>
      </c>
      <c r="F9" s="24" t="s">
        <v>72</v>
      </c>
      <c r="G9" s="25">
        <v>365</v>
      </c>
      <c r="H9" s="26">
        <v>5.14</v>
      </c>
      <c r="I9" s="27">
        <f>G9*H9</f>
        <v>1876.1</v>
      </c>
      <c r="J9" s="28">
        <v>40</v>
      </c>
      <c r="K9" s="29">
        <f>J9*I9/100</f>
        <v>750.44</v>
      </c>
      <c r="L9" s="30" t="e">
        <f>K9+#REF!+#REF!</f>
        <v>#REF!</v>
      </c>
      <c r="M9" s="31">
        <v>0</v>
      </c>
      <c r="N9" s="31">
        <v>61</v>
      </c>
      <c r="O9" s="26">
        <v>5.14</v>
      </c>
      <c r="P9" s="32">
        <f>(M9+N9)*O9</f>
        <v>313.53999999999996</v>
      </c>
      <c r="Q9" s="32">
        <f t="shared" si="0"/>
        <v>1562.56</v>
      </c>
      <c r="R9" s="33">
        <v>74</v>
      </c>
      <c r="S9" s="27">
        <v>2.05</v>
      </c>
      <c r="T9" s="33">
        <f>Q9*R9*S9</f>
        <v>237040.35199999998</v>
      </c>
      <c r="U9" s="34">
        <f>V$30/V$28*T9</f>
        <v>315.71347235280035</v>
      </c>
    </row>
    <row r="10" spans="1:21" ht="18.75">
      <c r="A10" s="12" t="s">
        <v>38</v>
      </c>
      <c r="B10" s="21" t="s">
        <v>21</v>
      </c>
      <c r="C10" s="22" t="s">
        <v>22</v>
      </c>
      <c r="D10" s="23" t="s">
        <v>32</v>
      </c>
      <c r="E10" s="23" t="s">
        <v>24</v>
      </c>
      <c r="F10" s="24" t="s">
        <v>72</v>
      </c>
      <c r="G10" s="25">
        <v>365</v>
      </c>
      <c r="H10" s="26">
        <v>5.14</v>
      </c>
      <c r="I10" s="27">
        <f>G10*H10</f>
        <v>1876.1</v>
      </c>
      <c r="J10" s="28">
        <v>40</v>
      </c>
      <c r="K10" s="29">
        <f>J10*I10/100</f>
        <v>750.44</v>
      </c>
      <c r="L10" s="30" t="e">
        <f>K10+#REF!+#REF!</f>
        <v>#REF!</v>
      </c>
      <c r="M10" s="31">
        <v>30</v>
      </c>
      <c r="N10" s="31">
        <v>61</v>
      </c>
      <c r="O10" s="26">
        <v>5.14</v>
      </c>
      <c r="P10" s="32">
        <f>(M10+N10)*O10</f>
        <v>467.73999999999995</v>
      </c>
      <c r="Q10" s="32">
        <f t="shared" si="0"/>
        <v>1408.36</v>
      </c>
      <c r="R10" s="33">
        <v>72</v>
      </c>
      <c r="S10" s="27">
        <v>2.05</v>
      </c>
      <c r="T10" s="33">
        <f>Q10*R10*S10</f>
        <v>207873.936</v>
      </c>
      <c r="U10" s="34">
        <f>V$30/V$28*T10</f>
        <v>276.8667933221926</v>
      </c>
    </row>
    <row r="11" spans="1:21" ht="9.75" customHeight="1">
      <c r="A11" s="12"/>
      <c r="B11" s="21"/>
      <c r="C11" s="22"/>
      <c r="D11" s="23"/>
      <c r="E11" s="23"/>
      <c r="F11" s="24"/>
      <c r="G11" s="25"/>
      <c r="H11" s="26"/>
      <c r="I11" s="27"/>
      <c r="J11" s="28"/>
      <c r="K11" s="29"/>
      <c r="L11" s="30"/>
      <c r="M11" s="31"/>
      <c r="N11" s="31"/>
      <c r="O11" s="26"/>
      <c r="P11" s="32"/>
      <c r="Q11" s="32"/>
      <c r="R11" s="33"/>
      <c r="S11" s="27"/>
      <c r="T11" s="33"/>
      <c r="U11" s="33"/>
    </row>
    <row r="12" spans="1:21" ht="18.75">
      <c r="A12" s="12" t="s">
        <v>39</v>
      </c>
      <c r="B12" s="21" t="s">
        <v>27</v>
      </c>
      <c r="C12" s="22" t="s">
        <v>28</v>
      </c>
      <c r="D12" s="23" t="s">
        <v>34</v>
      </c>
      <c r="E12" s="23" t="s">
        <v>24</v>
      </c>
      <c r="F12" s="24" t="s">
        <v>47</v>
      </c>
      <c r="G12" s="25">
        <v>365</v>
      </c>
      <c r="H12" s="26">
        <v>5.14</v>
      </c>
      <c r="I12" s="27">
        <f>G12*H12</f>
        <v>1876.1</v>
      </c>
      <c r="J12" s="28">
        <v>40</v>
      </c>
      <c r="K12" s="29">
        <f>J12*I12/100</f>
        <v>750.44</v>
      </c>
      <c r="L12" s="30" t="e">
        <f>K12+#REF!+#REF!</f>
        <v>#REF!</v>
      </c>
      <c r="M12" s="31">
        <v>10</v>
      </c>
      <c r="N12" s="31">
        <v>61</v>
      </c>
      <c r="O12" s="26">
        <v>5.14</v>
      </c>
      <c r="P12" s="32">
        <f>(M12+N12)*O12</f>
        <v>364.94</v>
      </c>
      <c r="Q12" s="32">
        <f t="shared" si="0"/>
        <v>1511.1599999999999</v>
      </c>
      <c r="R12" s="33">
        <v>76</v>
      </c>
      <c r="S12" s="27">
        <v>2.05</v>
      </c>
      <c r="T12" s="33">
        <f>Q12*R12*S12</f>
        <v>235438.72799999994</v>
      </c>
      <c r="U12" s="34">
        <f>V$30/V$28*T12</f>
        <v>313.58027321528135</v>
      </c>
    </row>
    <row r="13" spans="1:21" ht="18.75">
      <c r="A13" s="12" t="s">
        <v>40</v>
      </c>
      <c r="B13" s="21" t="s">
        <v>27</v>
      </c>
      <c r="C13" s="22" t="s">
        <v>28</v>
      </c>
      <c r="D13" s="23" t="s">
        <v>41</v>
      </c>
      <c r="E13" s="23" t="s">
        <v>24</v>
      </c>
      <c r="F13" s="24" t="s">
        <v>47</v>
      </c>
      <c r="G13" s="25">
        <v>365</v>
      </c>
      <c r="H13" s="26">
        <v>5.14</v>
      </c>
      <c r="I13" s="27">
        <f>G13*H13</f>
        <v>1876.1</v>
      </c>
      <c r="J13" s="28">
        <v>40</v>
      </c>
      <c r="K13" s="29">
        <f>J13*I13/100</f>
        <v>750.44</v>
      </c>
      <c r="L13" s="30" t="e">
        <f>K13+#REF!+#REF!</f>
        <v>#REF!</v>
      </c>
      <c r="M13" s="31">
        <v>0</v>
      </c>
      <c r="N13" s="31">
        <v>61</v>
      </c>
      <c r="O13" s="26">
        <v>5.14</v>
      </c>
      <c r="P13" s="32">
        <f>(M13+N13)*O13</f>
        <v>313.53999999999996</v>
      </c>
      <c r="Q13" s="32">
        <f t="shared" si="0"/>
        <v>1562.56</v>
      </c>
      <c r="R13" s="33">
        <v>72</v>
      </c>
      <c r="S13" s="27">
        <v>2.05</v>
      </c>
      <c r="T13" s="33">
        <f>Q13*R13*S13</f>
        <v>230633.85599999997</v>
      </c>
      <c r="U13" s="34">
        <f>V$30/V$28*T13</f>
        <v>307.18067580272464</v>
      </c>
    </row>
    <row r="14" spans="1:21" ht="18.75">
      <c r="A14" s="12" t="s">
        <v>42</v>
      </c>
      <c r="B14" s="21" t="s">
        <v>27</v>
      </c>
      <c r="C14" s="22" t="s">
        <v>28</v>
      </c>
      <c r="D14" s="23" t="s">
        <v>43</v>
      </c>
      <c r="E14" s="23" t="s">
        <v>24</v>
      </c>
      <c r="F14" s="24" t="s">
        <v>47</v>
      </c>
      <c r="G14" s="25">
        <v>365</v>
      </c>
      <c r="H14" s="26">
        <v>5.14</v>
      </c>
      <c r="I14" s="27">
        <f>G14*H14</f>
        <v>1876.1</v>
      </c>
      <c r="J14" s="28">
        <v>40</v>
      </c>
      <c r="K14" s="29">
        <f>J14*I14/100</f>
        <v>750.44</v>
      </c>
      <c r="L14" s="30" t="e">
        <f>K14+#REF!+#REF!</f>
        <v>#REF!</v>
      </c>
      <c r="M14" s="31">
        <v>3</v>
      </c>
      <c r="N14" s="31">
        <v>61</v>
      </c>
      <c r="O14" s="26">
        <v>5.14</v>
      </c>
      <c r="P14" s="32">
        <f>(M14+N14)*O14</f>
        <v>328.96</v>
      </c>
      <c r="Q14" s="32">
        <f t="shared" si="0"/>
        <v>1547.1399999999999</v>
      </c>
      <c r="R14" s="33">
        <v>74</v>
      </c>
      <c r="S14" s="27">
        <v>2.05</v>
      </c>
      <c r="T14" s="33">
        <f>Q14*R14*S14</f>
        <v>234701.13799999995</v>
      </c>
      <c r="U14" s="34">
        <f>V$30/V$28*T14</f>
        <v>312.5978788756345</v>
      </c>
    </row>
    <row r="15" spans="1:21" ht="18.75">
      <c r="A15" s="12" t="s">
        <v>44</v>
      </c>
      <c r="B15" s="21" t="s">
        <v>27</v>
      </c>
      <c r="C15" s="22" t="s">
        <v>28</v>
      </c>
      <c r="D15" s="23" t="s">
        <v>45</v>
      </c>
      <c r="E15" s="23" t="s">
        <v>24</v>
      </c>
      <c r="F15" s="24" t="s">
        <v>47</v>
      </c>
      <c r="G15" s="25">
        <v>365</v>
      </c>
      <c r="H15" s="26">
        <v>5.14</v>
      </c>
      <c r="I15" s="27">
        <f>G15*H15</f>
        <v>1876.1</v>
      </c>
      <c r="J15" s="28">
        <v>40</v>
      </c>
      <c r="K15" s="29">
        <f>J15*I15/100</f>
        <v>750.44</v>
      </c>
      <c r="L15" s="30" t="e">
        <f>K15+#REF!+#REF!</f>
        <v>#REF!</v>
      </c>
      <c r="M15" s="31">
        <v>0</v>
      </c>
      <c r="N15" s="31">
        <v>61</v>
      </c>
      <c r="O15" s="26">
        <v>5.14</v>
      </c>
      <c r="P15" s="32">
        <f>(M15+N15)*O15</f>
        <v>313.53999999999996</v>
      </c>
      <c r="Q15" s="32">
        <f t="shared" si="0"/>
        <v>1562.56</v>
      </c>
      <c r="R15" s="33">
        <v>74</v>
      </c>
      <c r="S15" s="27">
        <v>2.05</v>
      </c>
      <c r="T15" s="33">
        <f>Q15*R15*S15</f>
        <v>237040.35199999998</v>
      </c>
      <c r="U15" s="34">
        <f>V$30/V$28*T15</f>
        <v>315.71347235280035</v>
      </c>
    </row>
    <row r="16" spans="1:21" ht="9.75" customHeight="1">
      <c r="A16" s="12"/>
      <c r="B16" s="21"/>
      <c r="C16" s="22"/>
      <c r="D16" s="23"/>
      <c r="E16" s="23"/>
      <c r="F16" s="24"/>
      <c r="G16" s="25"/>
      <c r="H16" s="26"/>
      <c r="I16" s="27"/>
      <c r="J16" s="28"/>
      <c r="K16" s="29"/>
      <c r="L16" s="30"/>
      <c r="M16" s="31"/>
      <c r="N16" s="31"/>
      <c r="O16" s="26"/>
      <c r="P16" s="32"/>
      <c r="Q16" s="32"/>
      <c r="R16" s="33"/>
      <c r="S16" s="27"/>
      <c r="T16" s="33"/>
      <c r="U16" s="33"/>
    </row>
    <row r="17" spans="1:21" ht="18.75">
      <c r="A17" s="12" t="s">
        <v>46</v>
      </c>
      <c r="B17" s="21" t="s">
        <v>27</v>
      </c>
      <c r="C17" s="22" t="s">
        <v>28</v>
      </c>
      <c r="D17" s="23" t="s">
        <v>45</v>
      </c>
      <c r="E17" s="23" t="s">
        <v>24</v>
      </c>
      <c r="F17" s="24" t="s">
        <v>73</v>
      </c>
      <c r="G17" s="25">
        <v>365</v>
      </c>
      <c r="H17" s="26">
        <v>5.14</v>
      </c>
      <c r="I17" s="27">
        <f>G17*H17</f>
        <v>1876.1</v>
      </c>
      <c r="J17" s="28">
        <v>50</v>
      </c>
      <c r="K17" s="29">
        <f>J17*I17/100</f>
        <v>938.05</v>
      </c>
      <c r="L17" s="30" t="e">
        <f>K17+#REF!+#REF!</f>
        <v>#REF!</v>
      </c>
      <c r="M17" s="31">
        <v>39</v>
      </c>
      <c r="N17" s="31">
        <v>61</v>
      </c>
      <c r="O17" s="26">
        <v>5.14</v>
      </c>
      <c r="P17" s="32">
        <f>(M17+N17)*O17</f>
        <v>514</v>
      </c>
      <c r="Q17" s="32">
        <f t="shared" si="0"/>
        <v>1362.1</v>
      </c>
      <c r="R17" s="33">
        <v>76</v>
      </c>
      <c r="S17" s="27">
        <v>2.05</v>
      </c>
      <c r="T17" s="33">
        <f>Q17*R17*S17</f>
        <v>212215.17999999996</v>
      </c>
      <c r="U17" s="34">
        <f>V$30/V$28*T17</f>
        <v>282.64888572125705</v>
      </c>
    </row>
    <row r="18" spans="1:21" ht="18.75">
      <c r="A18" s="12" t="s">
        <v>48</v>
      </c>
      <c r="B18" s="21" t="s">
        <v>27</v>
      </c>
      <c r="C18" s="22" t="s">
        <v>28</v>
      </c>
      <c r="D18" s="23" t="s">
        <v>41</v>
      </c>
      <c r="E18" s="23" t="s">
        <v>24</v>
      </c>
      <c r="F18" s="24" t="s">
        <v>73</v>
      </c>
      <c r="G18" s="25">
        <v>365</v>
      </c>
      <c r="H18" s="26">
        <v>5.14</v>
      </c>
      <c r="I18" s="27">
        <f>G18*H18</f>
        <v>1876.1</v>
      </c>
      <c r="J18" s="28">
        <v>50</v>
      </c>
      <c r="K18" s="29">
        <f>J18*I18/100</f>
        <v>938.05</v>
      </c>
      <c r="L18" s="30" t="e">
        <f>K18+#REF!+#REF!</f>
        <v>#REF!</v>
      </c>
      <c r="M18" s="31">
        <v>9</v>
      </c>
      <c r="N18" s="31">
        <v>61</v>
      </c>
      <c r="O18" s="26">
        <v>5.14</v>
      </c>
      <c r="P18" s="32">
        <f>(M18+N18)*O18</f>
        <v>359.79999999999995</v>
      </c>
      <c r="Q18" s="32">
        <f t="shared" si="0"/>
        <v>1516.3</v>
      </c>
      <c r="R18" s="33">
        <v>70</v>
      </c>
      <c r="S18" s="27">
        <v>2.05</v>
      </c>
      <c r="T18" s="33">
        <f>Q18*R18*S18</f>
        <v>217589.05</v>
      </c>
      <c r="U18" s="34">
        <f>V$30/V$28*T18</f>
        <v>289.8063301958271</v>
      </c>
    </row>
    <row r="19" spans="1:21" ht="9.75" customHeight="1">
      <c r="A19" s="12"/>
      <c r="B19" s="21"/>
      <c r="C19" s="22"/>
      <c r="D19" s="23"/>
      <c r="E19" s="23"/>
      <c r="F19" s="24"/>
      <c r="G19" s="25"/>
      <c r="H19" s="26"/>
      <c r="I19" s="27"/>
      <c r="J19" s="28"/>
      <c r="K19" s="29"/>
      <c r="L19" s="30"/>
      <c r="M19" s="31"/>
      <c r="N19" s="31"/>
      <c r="O19" s="26"/>
      <c r="P19" s="32"/>
      <c r="Q19" s="32"/>
      <c r="R19" s="33"/>
      <c r="S19" s="27"/>
      <c r="T19" s="33"/>
      <c r="U19" s="33"/>
    </row>
    <row r="20" spans="1:21" ht="18.75">
      <c r="A20" s="12" t="s">
        <v>49</v>
      </c>
      <c r="B20" s="21" t="s">
        <v>27</v>
      </c>
      <c r="C20" s="22" t="s">
        <v>28</v>
      </c>
      <c r="D20" s="23" t="s">
        <v>50</v>
      </c>
      <c r="E20" s="23" t="s">
        <v>51</v>
      </c>
      <c r="F20" s="24" t="s">
        <v>58</v>
      </c>
      <c r="G20" s="25">
        <v>365</v>
      </c>
      <c r="H20" s="26">
        <v>5.14</v>
      </c>
      <c r="I20" s="27">
        <f>G20*H20</f>
        <v>1876.1</v>
      </c>
      <c r="J20" s="28">
        <v>40</v>
      </c>
      <c r="K20" s="29">
        <f>J20*I20/100</f>
        <v>750.44</v>
      </c>
      <c r="L20" s="30" t="e">
        <f>K20+#REF!+#REF!</f>
        <v>#REF!</v>
      </c>
      <c r="M20" s="31">
        <v>3</v>
      </c>
      <c r="N20" s="31">
        <v>61</v>
      </c>
      <c r="O20" s="26">
        <v>5.14</v>
      </c>
      <c r="P20" s="32">
        <f>(M20+N20)*O20</f>
        <v>328.96</v>
      </c>
      <c r="Q20" s="32">
        <f t="shared" si="0"/>
        <v>1547.1399999999999</v>
      </c>
      <c r="R20" s="33">
        <v>76</v>
      </c>
      <c r="S20" s="27">
        <v>2.1</v>
      </c>
      <c r="T20" s="33">
        <f>Q20*R20*S20</f>
        <v>246923.54399999997</v>
      </c>
      <c r="U20" s="34">
        <f>V$30/V$28*T20</f>
        <v>328.87687190870975</v>
      </c>
    </row>
    <row r="21" spans="1:21" ht="18.75">
      <c r="A21" s="12" t="s">
        <v>52</v>
      </c>
      <c r="B21" s="21" t="s">
        <v>21</v>
      </c>
      <c r="C21" s="22" t="s">
        <v>22</v>
      </c>
      <c r="D21" s="23" t="s">
        <v>53</v>
      </c>
      <c r="E21" s="23" t="s">
        <v>51</v>
      </c>
      <c r="F21" s="24" t="s">
        <v>58</v>
      </c>
      <c r="G21" s="25">
        <v>365</v>
      </c>
      <c r="H21" s="26">
        <v>5.14</v>
      </c>
      <c r="I21" s="27">
        <f>G21*H21</f>
        <v>1876.1</v>
      </c>
      <c r="J21" s="28">
        <v>40</v>
      </c>
      <c r="K21" s="29">
        <f>J21*I21/100</f>
        <v>750.44</v>
      </c>
      <c r="L21" s="30" t="e">
        <f>K21+#REF!+#REF!</f>
        <v>#REF!</v>
      </c>
      <c r="M21" s="31">
        <v>45</v>
      </c>
      <c r="N21" s="31">
        <v>61</v>
      </c>
      <c r="O21" s="26">
        <v>5.14</v>
      </c>
      <c r="P21" s="32">
        <f>(M21+N21)*O21</f>
        <v>544.8399999999999</v>
      </c>
      <c r="Q21" s="32">
        <f t="shared" si="0"/>
        <v>1331.26</v>
      </c>
      <c r="R21" s="33">
        <v>76</v>
      </c>
      <c r="S21" s="27">
        <v>2.1</v>
      </c>
      <c r="T21" s="33">
        <f>Q21*R21*S21</f>
        <v>212469.096</v>
      </c>
      <c r="U21" s="34">
        <f>V$30/V$28*T21</f>
        <v>282.9870758284247</v>
      </c>
    </row>
    <row r="22" spans="1:21" ht="25.5">
      <c r="A22" s="12" t="s">
        <v>54</v>
      </c>
      <c r="B22" s="21" t="s">
        <v>21</v>
      </c>
      <c r="C22" s="22" t="s">
        <v>22</v>
      </c>
      <c r="D22" s="23" t="s">
        <v>55</v>
      </c>
      <c r="E22" s="23" t="s">
        <v>51</v>
      </c>
      <c r="F22" s="24" t="s">
        <v>58</v>
      </c>
      <c r="G22" s="25">
        <v>365</v>
      </c>
      <c r="H22" s="26">
        <v>5.14</v>
      </c>
      <c r="I22" s="27">
        <f>G22*H22</f>
        <v>1876.1</v>
      </c>
      <c r="J22" s="28">
        <v>40</v>
      </c>
      <c r="K22" s="29">
        <f>J22*I22/100</f>
        <v>750.44</v>
      </c>
      <c r="L22" s="30" t="e">
        <f>K22+#REF!+#REF!</f>
        <v>#REF!</v>
      </c>
      <c r="M22" s="31">
        <v>27</v>
      </c>
      <c r="N22" s="31">
        <v>61</v>
      </c>
      <c r="O22" s="26">
        <v>5.14</v>
      </c>
      <c r="P22" s="32">
        <f>(M22+N22)*O22</f>
        <v>452.32</v>
      </c>
      <c r="Q22" s="32">
        <f t="shared" si="0"/>
        <v>1423.78</v>
      </c>
      <c r="R22" s="33">
        <v>76</v>
      </c>
      <c r="S22" s="27">
        <v>2.1</v>
      </c>
      <c r="T22" s="33">
        <f>Q22*R22*S22</f>
        <v>227235.288</v>
      </c>
      <c r="U22" s="34">
        <f>V$30/V$28*T22</f>
        <v>302.65413129140404</v>
      </c>
    </row>
    <row r="23" spans="1:21" ht="16.5" customHeight="1">
      <c r="A23" s="12"/>
      <c r="B23" s="21"/>
      <c r="C23" s="22"/>
      <c r="D23" s="23"/>
      <c r="E23" s="23"/>
      <c r="F23" s="24"/>
      <c r="G23" s="25"/>
      <c r="H23" s="26"/>
      <c r="I23" s="27"/>
      <c r="J23" s="28"/>
      <c r="K23" s="29"/>
      <c r="L23" s="30"/>
      <c r="M23" s="31"/>
      <c r="N23" s="31"/>
      <c r="O23" s="26"/>
      <c r="P23" s="32"/>
      <c r="Q23" s="32"/>
      <c r="R23" s="33"/>
      <c r="S23" s="27"/>
      <c r="T23" s="33"/>
      <c r="U23" s="33"/>
    </row>
    <row r="24" spans="1:21" ht="25.5">
      <c r="A24" s="12" t="s">
        <v>56</v>
      </c>
      <c r="B24" s="21" t="s">
        <v>21</v>
      </c>
      <c r="C24" s="22" t="s">
        <v>22</v>
      </c>
      <c r="D24" s="23" t="s">
        <v>57</v>
      </c>
      <c r="E24" s="23" t="s">
        <v>51</v>
      </c>
      <c r="F24" s="24" t="s">
        <v>64</v>
      </c>
      <c r="G24" s="25">
        <v>365</v>
      </c>
      <c r="H24" s="26">
        <v>5.14</v>
      </c>
      <c r="I24" s="27">
        <f>G24*H24</f>
        <v>1876.1</v>
      </c>
      <c r="J24" s="28">
        <v>40</v>
      </c>
      <c r="K24" s="29">
        <f>J24*I24/100</f>
        <v>750.44</v>
      </c>
      <c r="L24" s="30" t="e">
        <f>K24+#REF!+#REF!</f>
        <v>#REF!</v>
      </c>
      <c r="M24" s="31">
        <v>0</v>
      </c>
      <c r="N24" s="31">
        <v>61</v>
      </c>
      <c r="O24" s="26">
        <v>5.14</v>
      </c>
      <c r="P24" s="32">
        <f>(M24+N24)*O24</f>
        <v>313.53999999999996</v>
      </c>
      <c r="Q24" s="32">
        <f t="shared" si="0"/>
        <v>1562.56</v>
      </c>
      <c r="R24" s="33">
        <v>78</v>
      </c>
      <c r="S24" s="27">
        <v>2.1</v>
      </c>
      <c r="T24" s="33">
        <f>Q24*R24*S24</f>
        <v>255947.328</v>
      </c>
      <c r="U24" s="34">
        <f>V$30/V$28*T24</f>
        <v>340.89562802497494</v>
      </c>
    </row>
    <row r="25" spans="1:21" ht="25.5">
      <c r="A25" s="12" t="s">
        <v>59</v>
      </c>
      <c r="B25" s="21" t="s">
        <v>21</v>
      </c>
      <c r="C25" s="22" t="s">
        <v>22</v>
      </c>
      <c r="D25" s="23" t="s">
        <v>57</v>
      </c>
      <c r="E25" s="23" t="s">
        <v>51</v>
      </c>
      <c r="F25" s="24" t="s">
        <v>64</v>
      </c>
      <c r="G25" s="25">
        <v>365</v>
      </c>
      <c r="H25" s="26">
        <v>5.14</v>
      </c>
      <c r="I25" s="27">
        <f>G25*H25</f>
        <v>1876.1</v>
      </c>
      <c r="J25" s="28">
        <v>40</v>
      </c>
      <c r="K25" s="29">
        <f>J25*I25/100</f>
        <v>750.44</v>
      </c>
      <c r="L25" s="30" t="e">
        <f>K25+#REF!+#REF!</f>
        <v>#REF!</v>
      </c>
      <c r="M25" s="31">
        <v>0.5</v>
      </c>
      <c r="N25" s="31">
        <v>61</v>
      </c>
      <c r="O25" s="26">
        <v>5.14</v>
      </c>
      <c r="P25" s="32">
        <f>(M25+N25)*O25</f>
        <v>316.10999999999996</v>
      </c>
      <c r="Q25" s="32">
        <f t="shared" si="0"/>
        <v>1559.99</v>
      </c>
      <c r="R25" s="33">
        <v>73</v>
      </c>
      <c r="S25" s="27">
        <v>2.1</v>
      </c>
      <c r="T25" s="33">
        <f>Q25*R25*S25</f>
        <v>239146.467</v>
      </c>
      <c r="U25" s="34">
        <f>V$30/V$28*T25</f>
        <v>318.5186018348234</v>
      </c>
    </row>
    <row r="26" spans="1:21" ht="9.75" customHeight="1">
      <c r="A26" s="12"/>
      <c r="B26" s="21"/>
      <c r="C26" s="22"/>
      <c r="D26" s="23"/>
      <c r="E26" s="23"/>
      <c r="F26" s="24"/>
      <c r="G26" s="25"/>
      <c r="H26" s="26"/>
      <c r="I26" s="27"/>
      <c r="J26" s="28"/>
      <c r="K26" s="29"/>
      <c r="L26" s="30"/>
      <c r="M26" s="31"/>
      <c r="N26" s="31"/>
      <c r="O26" s="26"/>
      <c r="P26" s="32"/>
      <c r="Q26" s="32"/>
      <c r="R26" s="33"/>
      <c r="S26" s="27"/>
      <c r="T26" s="33"/>
      <c r="U26" s="33"/>
    </row>
    <row r="27" spans="1:21" ht="18.75">
      <c r="A27" s="12" t="s">
        <v>60</v>
      </c>
      <c r="B27" s="21" t="s">
        <v>61</v>
      </c>
      <c r="C27" s="22" t="s">
        <v>62</v>
      </c>
      <c r="D27" s="23" t="s">
        <v>63</v>
      </c>
      <c r="E27" s="23" t="s">
        <v>51</v>
      </c>
      <c r="F27" s="24" t="s">
        <v>74</v>
      </c>
      <c r="G27" s="25">
        <v>365</v>
      </c>
      <c r="H27" s="26">
        <v>5.14</v>
      </c>
      <c r="I27" s="27">
        <f>G27*H27</f>
        <v>1876.1</v>
      </c>
      <c r="J27" s="28">
        <v>50</v>
      </c>
      <c r="K27" s="29">
        <f>J27*I27/100</f>
        <v>938.05</v>
      </c>
      <c r="L27" s="30" t="e">
        <f>K27+#REF!+#REF!</f>
        <v>#REF!</v>
      </c>
      <c r="M27" s="31">
        <v>3</v>
      </c>
      <c r="N27" s="31">
        <v>61</v>
      </c>
      <c r="O27" s="26">
        <v>5.14</v>
      </c>
      <c r="P27" s="32">
        <f>(M27+N27)*O27</f>
        <v>328.96</v>
      </c>
      <c r="Q27" s="32">
        <f t="shared" si="0"/>
        <v>1547.1399999999999</v>
      </c>
      <c r="R27" s="33">
        <v>74</v>
      </c>
      <c r="S27" s="27">
        <v>2.1</v>
      </c>
      <c r="T27" s="33">
        <f>Q27*R27*S27</f>
        <v>240425.55599999998</v>
      </c>
      <c r="U27" s="34">
        <f>V$30/V$28*T27</f>
        <v>320.22221738479635</v>
      </c>
    </row>
    <row r="28" spans="1:23" ht="18.75">
      <c r="A28" s="12" t="s">
        <v>65</v>
      </c>
      <c r="B28" s="21" t="s">
        <v>61</v>
      </c>
      <c r="C28" s="22" t="s">
        <v>62</v>
      </c>
      <c r="D28" s="23" t="s">
        <v>66</v>
      </c>
      <c r="E28" s="23" t="s">
        <v>51</v>
      </c>
      <c r="F28" s="24" t="s">
        <v>75</v>
      </c>
      <c r="G28" s="25">
        <v>365</v>
      </c>
      <c r="H28" s="26">
        <v>5.14</v>
      </c>
      <c r="I28" s="27">
        <f>G28*H28</f>
        <v>1876.1</v>
      </c>
      <c r="J28" s="28"/>
      <c r="K28" s="29"/>
      <c r="L28" s="30"/>
      <c r="M28" s="31">
        <v>4.33</v>
      </c>
      <c r="N28" s="31">
        <v>61</v>
      </c>
      <c r="O28" s="26">
        <v>5.14</v>
      </c>
      <c r="P28" s="32">
        <f>(M28+N28)*O28</f>
        <v>335.79619999999994</v>
      </c>
      <c r="Q28" s="32">
        <f t="shared" si="0"/>
        <v>1540.3038</v>
      </c>
      <c r="R28" s="33">
        <v>76</v>
      </c>
      <c r="S28" s="27">
        <v>2.15</v>
      </c>
      <c r="T28" s="33">
        <f>Q28*R28*S28</f>
        <v>251685.64091999998</v>
      </c>
      <c r="U28" s="34">
        <f>V$30/V$28*T28</f>
        <v>335.21949729552057</v>
      </c>
      <c r="V28">
        <f>SUM(T3:T32)</f>
        <v>4564472.575759999</v>
      </c>
      <c r="W28">
        <f>SUM(U1:U32)</f>
        <v>6079.410000000001</v>
      </c>
    </row>
    <row r="29" spans="1:21" ht="9.75" customHeight="1">
      <c r="A29" s="12"/>
      <c r="B29" s="21"/>
      <c r="C29" s="22"/>
      <c r="D29" s="23"/>
      <c r="E29" s="23"/>
      <c r="F29" s="24"/>
      <c r="G29" s="25"/>
      <c r="H29" s="26"/>
      <c r="I29" s="27"/>
      <c r="J29" s="28"/>
      <c r="K29" s="29"/>
      <c r="L29" s="30"/>
      <c r="M29" s="31"/>
      <c r="N29" s="31"/>
      <c r="O29" s="26"/>
      <c r="P29" s="32"/>
      <c r="Q29" s="32"/>
      <c r="R29" s="33"/>
      <c r="S29" s="27"/>
      <c r="T29" s="33"/>
      <c r="U29" s="33"/>
    </row>
    <row r="30" spans="1:22" ht="18.75">
      <c r="A30" s="12" t="s">
        <v>67</v>
      </c>
      <c r="B30" s="21" t="s">
        <v>21</v>
      </c>
      <c r="C30" s="22" t="s">
        <v>22</v>
      </c>
      <c r="D30" s="23" t="s">
        <v>68</v>
      </c>
      <c r="E30" s="23" t="s">
        <v>69</v>
      </c>
      <c r="F30" s="24" t="s">
        <v>71</v>
      </c>
      <c r="G30" s="25">
        <v>365</v>
      </c>
      <c r="H30" s="26">
        <v>5.14</v>
      </c>
      <c r="I30" s="27">
        <f>G30*H30</f>
        <v>1876.1</v>
      </c>
      <c r="J30" s="28"/>
      <c r="K30" s="29"/>
      <c r="L30" s="30"/>
      <c r="M30" s="31">
        <v>7.16</v>
      </c>
      <c r="N30" s="31">
        <v>61</v>
      </c>
      <c r="O30" s="26">
        <v>5.14</v>
      </c>
      <c r="P30" s="32">
        <f>(M30+N30)*O30</f>
        <v>350.34239999999994</v>
      </c>
      <c r="Q30" s="32">
        <f t="shared" si="0"/>
        <v>1525.7576</v>
      </c>
      <c r="R30" s="33">
        <v>76</v>
      </c>
      <c r="S30" s="27">
        <v>2.15</v>
      </c>
      <c r="T30" s="33">
        <f>Q30*R30*S30</f>
        <v>249308.79183999996</v>
      </c>
      <c r="U30" s="34">
        <f>V$30/V$28*T30</f>
        <v>332.05377774619524</v>
      </c>
      <c r="V30" s="41">
        <v>6079.41</v>
      </c>
    </row>
    <row r="31" ht="18">
      <c r="F31" s="39"/>
    </row>
  </sheetData>
  <mergeCells count="1">
    <mergeCell ref="C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Apiro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2013-06-08T11:40:11Z</cp:lastPrinted>
  <dcterms:created xsi:type="dcterms:W3CDTF">2013-05-29T11:13:29Z</dcterms:created>
  <dcterms:modified xsi:type="dcterms:W3CDTF">2013-07-05T12:12:26Z</dcterms:modified>
  <cp:category/>
  <cp:version/>
  <cp:contentType/>
  <cp:contentStatus/>
</cp:coreProperties>
</file>